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C:\Users\megumi.takemura\OneDrive - Wolters Kluwer\04 E-alert\!New Books on Ovid\9B003G EML Ovid New Contents July - JPN\"/>
    </mc:Choice>
  </mc:AlternateContent>
  <xr:revisionPtr revIDLastSave="11" documentId="8_{73928292-434A-4C5B-A464-1588DE4B4378}" xr6:coauthVersionLast="36" xr6:coauthVersionMax="36" xr10:uidLastSave="{3C131BBD-384B-44B8-A48B-6BA3A2173A4D}"/>
  <bookViews>
    <workbookView xWindow="1008" yWindow="1008" windowWidth="15000" windowHeight="10008" xr2:uid="{00000000-000D-0000-FFFF-FFFF00000000}"/>
  </bookViews>
  <sheets>
    <sheet name="Product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56" i="1" l="1"/>
  <c r="A9" i="1"/>
  <c r="A58" i="1" l="1"/>
  <c r="A57" i="1"/>
  <c r="A50" i="1"/>
  <c r="A49" i="1"/>
  <c r="A48" i="1"/>
  <c r="A47" i="1"/>
  <c r="A46" i="1"/>
  <c r="A45" i="1"/>
  <c r="A44" i="1"/>
  <c r="A43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18" i="1"/>
  <c r="A17" i="1"/>
  <c r="A16" i="1"/>
  <c r="A15" i="1"/>
  <c r="A14" i="1"/>
  <c r="A13" i="1"/>
  <c r="A12" i="1"/>
  <c r="A11" i="1"/>
  <c r="A10" i="1"/>
  <c r="A8" i="1"/>
  <c r="A7" i="1"/>
  <c r="A6" i="1"/>
</calcChain>
</file>

<file path=xl/sharedStrings.xml><?xml version="1.0" encoding="utf-8"?>
<sst xmlns="http://schemas.openxmlformats.org/spreadsheetml/2006/main" count="332" uniqueCount="147">
  <si>
    <t>Clinical Medicine: Radiology</t>
  </si>
  <si>
    <t>Argosy Publishing, Inc.</t>
  </si>
  <si>
    <t>Nursing: Medical/Surgical Nursing</t>
  </si>
  <si>
    <t>978-0-889-37418-8</t>
  </si>
  <si>
    <t>HSSI-PB-E01</t>
  </si>
  <si>
    <t>2352-7218</t>
  </si>
  <si>
    <t>GCIM-PB-E01</t>
  </si>
  <si>
    <t>MSNN-PB-E01</t>
  </si>
  <si>
    <t>Ovid
Deposit</t>
  </si>
  <si>
    <t>Nursing: Oncology</t>
  </si>
  <si>
    <t>Nursing: Pediatric Nursing</t>
  </si>
  <si>
    <t>Nursing</t>
  </si>
  <si>
    <t>Platform</t>
  </si>
  <si>
    <t>2012</t>
  </si>
  <si>
    <t>Clinical Medicine: Neurology</t>
  </si>
  <si>
    <t>Product Title</t>
  </si>
  <si>
    <t>UMOE-PB-E03</t>
  </si>
  <si>
    <t>Category</t>
  </si>
  <si>
    <t>978-1-975-10251-7</t>
  </si>
  <si>
    <t>Clinical Medicine: Plastic &amp; Reconstructive Surgery</t>
  </si>
  <si>
    <t xml:space="preserve">ACOR-JN-19 </t>
  </si>
  <si>
    <t>978-1-496-36510-1</t>
  </si>
  <si>
    <t>SIDC-PB-E02</t>
  </si>
  <si>
    <t>Doody Core?</t>
  </si>
  <si>
    <t xml:space="preserve">SLHL-JN-18 </t>
  </si>
  <si>
    <t>Impact Factor</t>
  </si>
  <si>
    <t>Rockefeller University Press</t>
  </si>
  <si>
    <t>Wiley</t>
  </si>
  <si>
    <t>2017</t>
  </si>
  <si>
    <t>OTBT-PB-E01</t>
  </si>
  <si>
    <t>978-0-826-19541-8</t>
  </si>
  <si>
    <t>Clinical Medicine: Internal Medicine</t>
  </si>
  <si>
    <t>0021-9525</t>
  </si>
  <si>
    <t>Clinical Medicine: Sports Medicine</t>
  </si>
  <si>
    <t>2018</t>
  </si>
  <si>
    <t>978-1-496-37496-7</t>
  </si>
  <si>
    <t>978-0-826-13493-6</t>
  </si>
  <si>
    <t>OENH-CS-N19</t>
  </si>
  <si>
    <t>PMNR-PB-E06</t>
  </si>
  <si>
    <t>Anthony J. Jannetti, Inc.</t>
  </si>
  <si>
    <t>Nursing: Advanced Practice</t>
  </si>
  <si>
    <t>978-1-496-34809-8</t>
  </si>
  <si>
    <t>Clinical Medicine: Rehabilitation &amp; Physical Medicine</t>
  </si>
  <si>
    <t>978-1-635-93022-1</t>
  </si>
  <si>
    <t>978-1-975-11434-3</t>
  </si>
  <si>
    <t>ISBN</t>
  </si>
  <si>
    <t>New Books</t>
  </si>
  <si>
    <t>IPFT-PB-E05</t>
  </si>
  <si>
    <t>Publication Year</t>
  </si>
  <si>
    <t>Visible Body - Anatomy &amp; Physiology 2019 - Complete Access - Perpetual Access</t>
  </si>
  <si>
    <t>Life &amp; Biomedical Sciences: Anatomy</t>
  </si>
  <si>
    <t>Nursing: Pharmacology</t>
  </si>
  <si>
    <t>978-1-496-38644-1</t>
  </si>
  <si>
    <t>3</t>
  </si>
  <si>
    <t>PACN-PB-E05</t>
  </si>
  <si>
    <t>SMOC-CS-N19</t>
  </si>
  <si>
    <t>New Book Editions</t>
  </si>
  <si>
    <t>Life &amp; Biomedical Sciences: Cell Biology</t>
  </si>
  <si>
    <t>NUDH-PB-E40</t>
  </si>
  <si>
    <t>Elsevier</t>
  </si>
  <si>
    <t>CTRN-PB-E02</t>
  </si>
  <si>
    <t>Nursing: Management &amp; Administration</t>
  </si>
  <si>
    <t>978-3-132-05411-0</t>
  </si>
  <si>
    <t>978-0-826-17212-9</t>
  </si>
  <si>
    <t>978-1-635-93028-3</t>
  </si>
  <si>
    <t>New Journals</t>
  </si>
  <si>
    <t>Lippincott Williams &amp; Wilkins (LWW)</t>
  </si>
  <si>
    <t>978-1-975-10926-4</t>
  </si>
  <si>
    <t>2019</t>
  </si>
  <si>
    <t>Product Code</t>
  </si>
  <si>
    <t xml:space="preserve">JEXM-JN-19 </t>
  </si>
  <si>
    <t>Clinical Medicine: Obstetrics &amp; Gynecology</t>
  </si>
  <si>
    <t>Nursing: Fundamentals of Nursing</t>
  </si>
  <si>
    <t>Multidisciplinary Subjects</t>
  </si>
  <si>
    <t>Publisher</t>
  </si>
  <si>
    <t>3.68 (2017)
4.2 (2016)
4.73 (2012)
3.841 (2011)
4.283 (2010)
4.26 (2009)
4.711 (2008)
4.831 (2007)
4.685 (2006)</t>
  </si>
  <si>
    <t>Doody Star Rating</t>
  </si>
  <si>
    <t>1.288 (2017)
1.15 (2016)
.502 (2012)
.477 (2011)
.474 (2010)
.607 (2009)</t>
  </si>
  <si>
    <t>978-0-826-11867-7</t>
  </si>
  <si>
    <t>Hogrefe Publishing GmbH</t>
  </si>
  <si>
    <t>Thieme Medical Publishers</t>
  </si>
  <si>
    <t>The Oncology Nursing Society</t>
  </si>
  <si>
    <t>CACN-PB-E04</t>
  </si>
  <si>
    <t>978-1-975-11342-1</t>
  </si>
  <si>
    <t>CHMA-PB-E02</t>
  </si>
  <si>
    <t>1348-8643</t>
  </si>
  <si>
    <t>Clinical Medicine: Geriatrics &amp; Gerontology</t>
  </si>
  <si>
    <t xml:space="preserve">ORSI-JN-19 </t>
  </si>
  <si>
    <t>978-0-826-17774-2</t>
  </si>
  <si>
    <t>Life &amp; Biomedical Sciences: Physiology</t>
  </si>
  <si>
    <t>GPPN-PB-E01</t>
  </si>
  <si>
    <t>TOGY-PB-E12</t>
  </si>
  <si>
    <t>978-1-284-16021-5</t>
  </si>
  <si>
    <t>0022-1007</t>
  </si>
  <si>
    <t>MCEM-PB-E02</t>
  </si>
  <si>
    <t>Springer Publishing Company</t>
  </si>
  <si>
    <t xml:space="preserve">JGPH-JN-19 </t>
  </si>
  <si>
    <t>AMCN-PB-E03</t>
  </si>
  <si>
    <t xml:space="preserve">IJUC-JN-19 </t>
  </si>
  <si>
    <t>BPHN-PB-E01</t>
  </si>
  <si>
    <t>Sellable Status</t>
  </si>
  <si>
    <t>Current</t>
  </si>
  <si>
    <t>WMID-PB-E03</t>
  </si>
  <si>
    <t>978-1-635-93018-4</t>
  </si>
  <si>
    <t>BITA-PB-E01</t>
  </si>
  <si>
    <t>Behavioral &amp; Social Sciences: Psychology</t>
  </si>
  <si>
    <t>2015</t>
  </si>
  <si>
    <t>2578-5745</t>
  </si>
  <si>
    <t>APHY-CS-P19</t>
  </si>
  <si>
    <t>978-1-496-38824-7</t>
  </si>
  <si>
    <t>New Collections</t>
  </si>
  <si>
    <t>Clinical Medicine: Pediatrics</t>
  </si>
  <si>
    <t>GCCO-PB-E01</t>
  </si>
  <si>
    <t>978-1-496-38082-1</t>
  </si>
  <si>
    <t>Clinical Medicine: Orthopedics</t>
  </si>
  <si>
    <t>8.784 (2017)
7.955 (2016)
10.822 (2012)
10.264 (2011)
9.921 (2010)
9.575 (2009)
9.12 (2008)
9.598 (2007)
10.152 (2006)</t>
  </si>
  <si>
    <t/>
  </si>
  <si>
    <t>Elsevier; Lippincott Williams &amp; Wilkins (LWW)</t>
  </si>
  <si>
    <t>FFMP-PB-E01</t>
  </si>
  <si>
    <t>ISSN</t>
  </si>
  <si>
    <t>10.79 (2017)
11.991 (2016)
13.214 (2012)
13.853 (2011)
14.776 (2010)
14.505 (2009)
15.219 (2008)
15.612 (2007)
14.484 (2006)</t>
  </si>
  <si>
    <t>Jones &amp; Bartlett Learning</t>
  </si>
  <si>
    <t xml:space="preserve">JCBI-JN-19 </t>
  </si>
  <si>
    <t>0022-1295</t>
  </si>
  <si>
    <t>4</t>
  </si>
  <si>
    <t>PIDC-PB-E01</t>
  </si>
  <si>
    <t>Nursing: Obstetrics &amp; Women's Health</t>
  </si>
  <si>
    <t>Ovid</t>
  </si>
  <si>
    <t>978-1-940-32550-7</t>
  </si>
  <si>
    <t>1607-551X</t>
  </si>
  <si>
    <t>Health Professions: Dentistry &amp; Dental Hygiene</t>
  </si>
  <si>
    <t>978-1-635-93024-5</t>
  </si>
  <si>
    <t>VAMI-PB-E06</t>
  </si>
  <si>
    <t>978-0-826-14043-2</t>
  </si>
  <si>
    <t>5</t>
  </si>
  <si>
    <t>Clinical Medicine: Urology</t>
  </si>
  <si>
    <t>Nursing: Psychiatric/Mental Health Nursing</t>
  </si>
  <si>
    <t>GSPS-PB-E08</t>
  </si>
  <si>
    <t>HBGA-PB-E05</t>
  </si>
  <si>
    <t>2577-171X</t>
  </si>
  <si>
    <t>978-1-284-14430-7</t>
  </si>
  <si>
    <t xml:space="preserve">KJMS-JN-19 </t>
  </si>
  <si>
    <t>978-0-826-12712-9</t>
  </si>
  <si>
    <t>Marketing Alert (27-May-2019 to 24-Jun-2019)</t>
    <phoneticPr fontId="4"/>
  </si>
  <si>
    <t>PDCA-BK-HGR</t>
  </si>
  <si>
    <t>978-0-889-37550-5</t>
  </si>
  <si>
    <t>LCCH-CS-P19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</si>
</sst>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color theme="1"/>
      <name val="ＭＳ Ｐゴシック"/>
      <family val="2"/>
      <scheme val="minor"/>
    </font>
    <font>
      <u/>
      <sz val="11"/>
      <color theme="10"/>
      <name val="ＭＳ Ｐゴシック"/>
      <family val="2"/>
      <scheme val="minor"/>
    </font>
    <font>
      <b/>
      <i/>
      <sz val="14"/>
      <color rgb="FF0000FF"/>
      <name val="ＭＳ Ｐゴシック"/>
      <family val="2"/>
      <scheme val="minor"/>
    </font>
    <font>
      <b/>
      <sz val="10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1" applyAlignment="1">
      <alignment vertical="top"/>
    </xf>
    <xf numFmtId="0" fontId="0" fillId="0" borderId="0" xfId="0" applyAlignment="1">
      <alignment vertical="top"/>
    </xf>
    <xf numFmtId="0" fontId="2" fillId="0" borderId="0" xfId="0" applyFont="1"/>
    <xf numFmtId="0" fontId="0" fillId="0" borderId="0" xfId="0" applyAlignment="1">
      <alignment vertical="top" wrapText="1"/>
    </xf>
    <xf numFmtId="0" fontId="3" fillId="0" borderId="0" xfId="0" applyFont="1"/>
  </cellXfs>
  <cellStyles count="2">
    <cellStyle name="ハイパーリンク" xfId="1" builtinId="8"/>
    <cellStyle name="標準" xfId="0" builtinId="0" customBuiltin="1"/>
  </cellStyles>
  <dxfs count="38"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font>
        <b/>
        <sz val="10"/>
        <color theme="1"/>
        <name val="Calibri"/>
        <scheme val="minor"/>
      </font>
    </dxf>
    <dxf>
      <alignment horizontal="general" vertical="top" textRotation="0" relativeIndent="0" readingOrder="0"/>
    </dxf>
    <dxf>
      <alignment horizontal="general" vertical="top" textRotation="0" wrapText="1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font>
        <b/>
        <sz val="10"/>
        <color theme="1"/>
        <name val="Calibri"/>
        <scheme val="minor"/>
      </font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font>
        <b/>
        <sz val="10"/>
        <color theme="1"/>
        <name val="Calibri"/>
        <scheme val="minor"/>
      </font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alignment horizontal="general" vertical="top" textRotation="0" relativeIndent="0" readingOrder="0"/>
    </dxf>
    <dxf>
      <font>
        <b/>
        <sz val="10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5:J18" totalsRowShown="0" headerRowDxfId="37">
  <autoFilter ref="A5:J18" xr:uid="{00000000-0009-0000-0100-000001000000}"/>
  <sortState ref="A6:J18">
    <sortCondition ref="A6"/>
  </sortState>
  <tableColumns count="10">
    <tableColumn id="1" xr3:uid="{00000000-0010-0000-0000-000001000000}" name="Product Title" dataDxfId="36"/>
    <tableColumn id="2" xr3:uid="{00000000-0010-0000-0000-000002000000}" name="Product Code" dataDxfId="35"/>
    <tableColumn id="3" xr3:uid="{00000000-0010-0000-0000-000003000000}" name="Publisher" dataDxfId="34"/>
    <tableColumn id="4" xr3:uid="{00000000-0010-0000-0000-000004000000}" name="Platform" dataDxfId="33"/>
    <tableColumn id="5" xr3:uid="{00000000-0010-0000-0000-000005000000}" name="Category" dataDxfId="32"/>
    <tableColumn id="6" xr3:uid="{00000000-0010-0000-0000-000006000000}" name="Publication Year" dataDxfId="31"/>
    <tableColumn id="7" xr3:uid="{00000000-0010-0000-0000-000007000000}" name="ISBN" dataDxfId="30"/>
    <tableColumn id="8" xr3:uid="{00000000-0010-0000-0000-000008000000}" name="Doody Star Rating" dataDxfId="29"/>
    <tableColumn id="9" xr3:uid="{00000000-0010-0000-0000-000009000000}" name="Doody Core?" dataDxfId="28"/>
    <tableColumn id="10" xr3:uid="{00000000-0010-0000-0000-00000A000000}" name="Sellable Status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23:J37" totalsRowShown="0" headerRowDxfId="26">
  <autoFilter ref="A23:J37" xr:uid="{00000000-0009-0000-0100-000002000000}"/>
  <sortState ref="A24:J37">
    <sortCondition ref="A24"/>
  </sortState>
  <tableColumns count="10">
    <tableColumn id="1" xr3:uid="{00000000-0010-0000-0100-000001000000}" name="Product Title" dataDxfId="25"/>
    <tableColumn id="2" xr3:uid="{00000000-0010-0000-0100-000002000000}" name="Product Code" dataDxfId="24"/>
    <tableColumn id="3" xr3:uid="{00000000-0010-0000-0100-000003000000}" name="Publisher" dataDxfId="23"/>
    <tableColumn id="4" xr3:uid="{00000000-0010-0000-0100-000004000000}" name="Platform" dataDxfId="22"/>
    <tableColumn id="5" xr3:uid="{00000000-0010-0000-0100-000005000000}" name="Category" dataDxfId="21"/>
    <tableColumn id="6" xr3:uid="{00000000-0010-0000-0100-000006000000}" name="Publication Year" dataDxfId="20"/>
    <tableColumn id="7" xr3:uid="{00000000-0010-0000-0100-000007000000}" name="ISBN" dataDxfId="19"/>
    <tableColumn id="8" xr3:uid="{00000000-0010-0000-0100-000008000000}" name="Doody Star Rating" dataDxfId="18"/>
    <tableColumn id="9" xr3:uid="{00000000-0010-0000-0100-000009000000}" name="Doody Core?" dataDxfId="17"/>
    <tableColumn id="10" xr3:uid="{00000000-0010-0000-0100-00000A000000}" name="Sellable Status" dataDxfId="16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3" displayName="Table3" ref="A42:H50" totalsRowShown="0" headerRowDxfId="15">
  <autoFilter ref="A42:H50" xr:uid="{00000000-0009-0000-0100-000003000000}"/>
  <sortState ref="A43:H50">
    <sortCondition ref="A43"/>
  </sortState>
  <tableColumns count="8">
    <tableColumn id="1" xr3:uid="{00000000-0010-0000-0200-000001000000}" name="Product Title" dataDxfId="14"/>
    <tableColumn id="2" xr3:uid="{00000000-0010-0000-0200-000002000000}" name="Product Code" dataDxfId="13"/>
    <tableColumn id="3" xr3:uid="{00000000-0010-0000-0200-000003000000}" name="Publisher" dataDxfId="12"/>
    <tableColumn id="4" xr3:uid="{00000000-0010-0000-0200-000004000000}" name="Platform" dataDxfId="11"/>
    <tableColumn id="5" xr3:uid="{00000000-0010-0000-0200-000005000000}" name="Category" dataDxfId="10"/>
    <tableColumn id="6" xr3:uid="{00000000-0010-0000-0200-000006000000}" name="ISSN" dataDxfId="9"/>
    <tableColumn id="7" xr3:uid="{00000000-0010-0000-0200-000007000000}" name="Impact Factor" dataDxfId="8"/>
    <tableColumn id="8" xr3:uid="{00000000-0010-0000-0200-000008000000}" name="Sellable Status" dataDxfId="7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4" displayName="Table4" ref="A55:F59" totalsRowShown="0" headerRowDxfId="6">
  <autoFilter ref="A55:F59" xr:uid="{00000000-0009-0000-0100-000004000000}"/>
  <tableColumns count="6">
    <tableColumn id="1" xr3:uid="{00000000-0010-0000-0300-000001000000}" name="Product Title" dataDxfId="5"/>
    <tableColumn id="2" xr3:uid="{00000000-0010-0000-0300-000002000000}" name="Product Code" dataDxfId="4"/>
    <tableColumn id="3" xr3:uid="{00000000-0010-0000-0300-000003000000}" name="Publisher" dataDxfId="3"/>
    <tableColumn id="4" xr3:uid="{00000000-0010-0000-0300-000004000000}" name="Platform" dataDxfId="2"/>
    <tableColumn id="5" xr3:uid="{00000000-0010-0000-0300-000005000000}" name="Category" dataDxfId="1"/>
    <tableColumn id="6" xr3:uid="{00000000-0010-0000-0300-000006000000}" name="Sellable Statu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  <pageSetUpPr fitToPage="1"/>
  </sheetPr>
  <dimension ref="A2:J59"/>
  <sheetViews>
    <sheetView tabSelected="1" zoomScaleNormal="100" workbookViewId="0">
      <selection activeCell="A58" sqref="A58"/>
    </sheetView>
  </sheetViews>
  <sheetFormatPr defaultColWidth="9.109375" defaultRowHeight="12" x14ac:dyDescent="0.15"/>
  <cols>
    <col min="1" max="1" width="50.6640625" customWidth="1"/>
    <col min="2" max="2" width="15.6640625" customWidth="1"/>
    <col min="3" max="3" width="35.6640625" customWidth="1"/>
    <col min="4" max="4" width="20.6640625" customWidth="1"/>
    <col min="5" max="5" width="50.6640625" customWidth="1"/>
    <col min="6" max="6" width="19.6640625" customWidth="1"/>
    <col min="7" max="7" width="40.6640625" customWidth="1"/>
    <col min="8" max="8" width="19.6640625" customWidth="1"/>
    <col min="9" max="9" width="15.6640625" customWidth="1"/>
    <col min="10" max="10" width="19.6640625" customWidth="1"/>
  </cols>
  <sheetData>
    <row r="2" spans="1:10" ht="16.2" x14ac:dyDescent="0.2">
      <c r="A2" s="3" t="s">
        <v>143</v>
      </c>
    </row>
    <row r="4" spans="1:10" ht="16.2" x14ac:dyDescent="0.2">
      <c r="A4" s="3" t="s">
        <v>46</v>
      </c>
    </row>
    <row r="5" spans="1:10" x14ac:dyDescent="0.15">
      <c r="A5" s="5" t="s">
        <v>15</v>
      </c>
      <c r="B5" s="5" t="s">
        <v>69</v>
      </c>
      <c r="C5" s="5" t="s">
        <v>74</v>
      </c>
      <c r="D5" s="5" t="s">
        <v>12</v>
      </c>
      <c r="E5" s="5" t="s">
        <v>17</v>
      </c>
      <c r="F5" s="5" t="s">
        <v>48</v>
      </c>
      <c r="G5" s="5" t="s">
        <v>45</v>
      </c>
      <c r="H5" s="5" t="s">
        <v>76</v>
      </c>
      <c r="I5" s="5" t="s">
        <v>23</v>
      </c>
      <c r="J5" s="5" t="s">
        <v>100</v>
      </c>
    </row>
    <row r="6" spans="1:10" ht="13.2" x14ac:dyDescent="0.15">
      <c r="A6" s="1" t="str">
        <f>HYPERLINK("http://www.ovid.com/site/catalog/books/14753.jsp","Behavioral Pediatric Healthcare for Nurse Practitioners: A Growth and Developmental Approach to Intercepting Abnormal Behaviors")</f>
        <v>Behavioral Pediatric Healthcare for Nurse Practitioners: A Growth and Developmental Approach to Intercepting Abnormal Behaviors</v>
      </c>
      <c r="B6" s="2" t="s">
        <v>99</v>
      </c>
      <c r="C6" s="2" t="s">
        <v>95</v>
      </c>
      <c r="D6" s="2" t="s">
        <v>127</v>
      </c>
      <c r="E6" s="2" t="s">
        <v>10</v>
      </c>
      <c r="F6" s="2" t="s">
        <v>34</v>
      </c>
      <c r="G6" s="2" t="s">
        <v>78</v>
      </c>
      <c r="H6" s="2" t="s">
        <v>53</v>
      </c>
      <c r="I6" s="2" t="b">
        <v>0</v>
      </c>
      <c r="J6" s="2" t="s">
        <v>101</v>
      </c>
    </row>
    <row r="7" spans="1:10" ht="13.2" x14ac:dyDescent="0.15">
      <c r="A7" s="1" t="str">
        <f>HYPERLINK("http://www.ovid.com/site/catalog/books/14741.jsp","Body Imaging: Thorax and Abdomen: Anatomical Landmarks, Image Findings, Diagnosis")</f>
        <v>Body Imaging: Thorax and Abdomen: Anatomical Landmarks, Image Findings, Diagnosis</v>
      </c>
      <c r="B7" s="2" t="s">
        <v>104</v>
      </c>
      <c r="C7" s="2" t="s">
        <v>80</v>
      </c>
      <c r="D7" s="2" t="s">
        <v>127</v>
      </c>
      <c r="E7" s="2" t="s">
        <v>0</v>
      </c>
      <c r="F7" s="2" t="s">
        <v>34</v>
      </c>
      <c r="G7" s="2" t="s">
        <v>62</v>
      </c>
      <c r="H7" s="2" t="s">
        <v>134</v>
      </c>
      <c r="I7" s="2" t="b">
        <v>1</v>
      </c>
      <c r="J7" s="2" t="s">
        <v>101</v>
      </c>
    </row>
    <row r="8" spans="1:10" ht="13.2" x14ac:dyDescent="0.15">
      <c r="A8" s="1" t="str">
        <f>HYPERLINK("http://www.ovid.com/site/catalog/books/14742.jsp","Childhood Maltreatment")</f>
        <v>Childhood Maltreatment</v>
      </c>
      <c r="B8" s="2" t="s">
        <v>84</v>
      </c>
      <c r="C8" s="2" t="s">
        <v>79</v>
      </c>
      <c r="D8" s="2" t="s">
        <v>127</v>
      </c>
      <c r="E8" s="2" t="s">
        <v>105</v>
      </c>
      <c r="F8" s="2" t="s">
        <v>34</v>
      </c>
      <c r="G8" s="2" t="s">
        <v>3</v>
      </c>
      <c r="H8" s="2" t="s">
        <v>116</v>
      </c>
      <c r="I8" s="2" t="b">
        <v>0</v>
      </c>
      <c r="J8" s="2" t="s">
        <v>101</v>
      </c>
    </row>
    <row r="9" spans="1:10" ht="13.2" x14ac:dyDescent="0.15">
      <c r="A9" s="1" t="str">
        <f>HYPERLINK("http://www.ovid.com/site/catalog/books/14740.jsp","Clinical Handbook of Psychotropic Drugs for Children and Adolescents")</f>
        <v>Clinical Handbook of Psychotropic Drugs for Children and Adolescents</v>
      </c>
      <c r="B9" s="2" t="s">
        <v>144</v>
      </c>
      <c r="C9" s="2" t="s">
        <v>79</v>
      </c>
      <c r="D9" s="2" t="s">
        <v>127</v>
      </c>
      <c r="E9" s="2" t="s">
        <v>111</v>
      </c>
      <c r="F9" s="2" t="s">
        <v>34</v>
      </c>
      <c r="G9" s="2" t="s">
        <v>145</v>
      </c>
      <c r="H9" s="2" t="s">
        <v>53</v>
      </c>
      <c r="I9" s="2" t="b">
        <v>1</v>
      </c>
      <c r="J9" s="2" t="s">
        <v>101</v>
      </c>
    </row>
    <row r="10" spans="1:10" ht="13.2" x14ac:dyDescent="0.15">
      <c r="A10" s="1" t="str">
        <f>HYPERLINK("http://www.ovid.com/site/catalog/books/14750.jsp","Current Trends in Oncology Nursing")</f>
        <v>Current Trends in Oncology Nursing</v>
      </c>
      <c r="B10" s="2" t="s">
        <v>60</v>
      </c>
      <c r="C10" s="2" t="s">
        <v>81</v>
      </c>
      <c r="D10" s="2" t="s">
        <v>127</v>
      </c>
      <c r="E10" s="2" t="s">
        <v>9</v>
      </c>
      <c r="F10" s="2" t="s">
        <v>68</v>
      </c>
      <c r="G10" s="2" t="s">
        <v>43</v>
      </c>
      <c r="H10" s="2" t="s">
        <v>116</v>
      </c>
      <c r="I10" s="2" t="b">
        <v>0</v>
      </c>
      <c r="J10" s="2" t="s">
        <v>101</v>
      </c>
    </row>
    <row r="11" spans="1:10" ht="13.2" x14ac:dyDescent="0.15">
      <c r="A11" s="1" t="str">
        <f>HYPERLINK("http://www.ovid.com/site/catalog/books/14754.jsp","Fast Facts for Managing Patients with a Psychiatric Disorder: What RNs, NPs, and New Psych Nurses Need to Know")</f>
        <v>Fast Facts for Managing Patients with a Psychiatric Disorder: What RNs, NPs, and New Psych Nurses Need to Know</v>
      </c>
      <c r="B11" s="2" t="s">
        <v>118</v>
      </c>
      <c r="C11" s="2" t="s">
        <v>95</v>
      </c>
      <c r="D11" s="2" t="s">
        <v>127</v>
      </c>
      <c r="E11" s="2" t="s">
        <v>136</v>
      </c>
      <c r="F11" s="2" t="s">
        <v>28</v>
      </c>
      <c r="G11" s="2" t="s">
        <v>88</v>
      </c>
      <c r="H11" s="2" t="s">
        <v>53</v>
      </c>
      <c r="I11" s="2" t="b">
        <v>1</v>
      </c>
      <c r="J11" s="2" t="s">
        <v>101</v>
      </c>
    </row>
    <row r="12" spans="1:10" ht="13.2" x14ac:dyDescent="0.15">
      <c r="A12" s="1" t="str">
        <f>HYPERLINK("http://www.ovid.com/site/catalog/books/14751.jsp","Gastrointestinal Cancer Care for Oncology Nurses")</f>
        <v>Gastrointestinal Cancer Care for Oncology Nurses</v>
      </c>
      <c r="B12" s="2" t="s">
        <v>112</v>
      </c>
      <c r="C12" s="2" t="s">
        <v>81</v>
      </c>
      <c r="D12" s="2" t="s">
        <v>127</v>
      </c>
      <c r="E12" s="2" t="s">
        <v>9</v>
      </c>
      <c r="F12" s="2" t="s">
        <v>34</v>
      </c>
      <c r="G12" s="2" t="s">
        <v>64</v>
      </c>
      <c r="H12" s="2" t="s">
        <v>116</v>
      </c>
      <c r="I12" s="2" t="b">
        <v>0</v>
      </c>
      <c r="J12" s="2" t="s">
        <v>101</v>
      </c>
    </row>
    <row r="13" spans="1:10" ht="13.2" x14ac:dyDescent="0.15">
      <c r="A13" s="1" t="str">
        <f>HYPERLINK("http://www.ovid.com/site/catalog/books/14752.jsp","Guide to Cancer Immunotherapy")</f>
        <v>Guide to Cancer Immunotherapy</v>
      </c>
      <c r="B13" s="2" t="s">
        <v>6</v>
      </c>
      <c r="C13" s="2" t="s">
        <v>81</v>
      </c>
      <c r="D13" s="2" t="s">
        <v>127</v>
      </c>
      <c r="E13" s="2" t="s">
        <v>9</v>
      </c>
      <c r="F13" s="2" t="s">
        <v>34</v>
      </c>
      <c r="G13" s="2" t="s">
        <v>103</v>
      </c>
      <c r="H13" s="2" t="s">
        <v>116</v>
      </c>
      <c r="I13" s="2" t="b">
        <v>0</v>
      </c>
      <c r="J13" s="2" t="s">
        <v>101</v>
      </c>
    </row>
    <row r="14" spans="1:10" ht="13.2" x14ac:dyDescent="0.15">
      <c r="A14" s="1" t="str">
        <f>HYPERLINK("http://www.ovid.com/site/catalog/books/14755.jsp","Guided Participation in Pediatric Nursing Practice: Relationship-Based Teaching and Learning with Parents, Children, and Adolescents")</f>
        <v>Guided Participation in Pediatric Nursing Practice: Relationship-Based Teaching and Learning with Parents, Children, and Adolescents</v>
      </c>
      <c r="B14" s="2" t="s">
        <v>90</v>
      </c>
      <c r="C14" s="2" t="s">
        <v>95</v>
      </c>
      <c r="D14" s="2" t="s">
        <v>127</v>
      </c>
      <c r="E14" s="2" t="s">
        <v>10</v>
      </c>
      <c r="F14" s="2" t="s">
        <v>34</v>
      </c>
      <c r="G14" s="2" t="s">
        <v>133</v>
      </c>
      <c r="H14" s="2" t="s">
        <v>124</v>
      </c>
      <c r="I14" s="2" t="b">
        <v>0</v>
      </c>
      <c r="J14" s="2" t="s">
        <v>101</v>
      </c>
    </row>
    <row r="15" spans="1:10" ht="13.2" x14ac:dyDescent="0.15">
      <c r="A15" s="1" t="str">
        <f>HYPERLINK("http://www.ovid.com/site/catalog/books/14749.jsp","Hospital for Special Surgery's Illustrated Tips and Tricks in Foot and Ankle Surgery")</f>
        <v>Hospital for Special Surgery's Illustrated Tips and Tricks in Foot and Ankle Surgery</v>
      </c>
      <c r="B15" s="2" t="s">
        <v>4</v>
      </c>
      <c r="C15" s="2" t="s">
        <v>66</v>
      </c>
      <c r="D15" s="2" t="s">
        <v>127</v>
      </c>
      <c r="E15" s="2" t="s">
        <v>114</v>
      </c>
      <c r="F15" s="2" t="s">
        <v>68</v>
      </c>
      <c r="G15" s="2" t="s">
        <v>21</v>
      </c>
      <c r="H15" s="2" t="s">
        <v>53</v>
      </c>
      <c r="I15" s="2" t="b">
        <v>0</v>
      </c>
      <c r="J15" s="2" t="s">
        <v>101</v>
      </c>
    </row>
    <row r="16" spans="1:10" ht="13.2" x14ac:dyDescent="0.15">
      <c r="A16" s="1" t="str">
        <f>HYPERLINK("http://www.ovid.com/site/catalog/books/14743.jsp","Multiple Sclerosis for the Non-Neurologist")</f>
        <v>Multiple Sclerosis for the Non-Neurologist</v>
      </c>
      <c r="B16" s="2" t="s">
        <v>7</v>
      </c>
      <c r="C16" s="2" t="s">
        <v>66</v>
      </c>
      <c r="D16" s="2" t="s">
        <v>127</v>
      </c>
      <c r="E16" s="2" t="s">
        <v>14</v>
      </c>
      <c r="F16" s="2" t="s">
        <v>68</v>
      </c>
      <c r="G16" s="2" t="s">
        <v>18</v>
      </c>
      <c r="H16" s="2" t="s">
        <v>116</v>
      </c>
      <c r="I16" s="2" t="b">
        <v>0</v>
      </c>
      <c r="J16" s="2" t="s">
        <v>101</v>
      </c>
    </row>
    <row r="17" spans="1:10" ht="13.2" x14ac:dyDescent="0.15">
      <c r="A17" s="1" t="str">
        <f>HYPERLINK("http://www.ovid.com/site/catalog/books/14744.jsp","Operative Techniques in Breast Surgery, Trunk Reconstruction and Body Contouring")</f>
        <v>Operative Techniques in Breast Surgery, Trunk Reconstruction and Body Contouring</v>
      </c>
      <c r="B17" s="2" t="s">
        <v>29</v>
      </c>
      <c r="C17" s="2" t="s">
        <v>66</v>
      </c>
      <c r="D17" s="2" t="s">
        <v>127</v>
      </c>
      <c r="E17" s="2" t="s">
        <v>19</v>
      </c>
      <c r="F17" s="2" t="s">
        <v>68</v>
      </c>
      <c r="G17" s="2" t="s">
        <v>41</v>
      </c>
      <c r="H17" s="2" t="s">
        <v>116</v>
      </c>
      <c r="I17" s="2" t="b">
        <v>0</v>
      </c>
      <c r="J17" s="2" t="s">
        <v>101</v>
      </c>
    </row>
    <row r="18" spans="1:10" ht="13.2" x14ac:dyDescent="0.15">
      <c r="A18" s="1" t="str">
        <f>HYPERLINK("http://www.ovid.com/site/catalog/books/14756.jsp","Patellar Instability: Management Principles and Operative Techniques")</f>
        <v>Patellar Instability: Management Principles and Operative Techniques</v>
      </c>
      <c r="B18" s="2" t="s">
        <v>125</v>
      </c>
      <c r="C18" s="2" t="s">
        <v>66</v>
      </c>
      <c r="D18" s="2" t="s">
        <v>127</v>
      </c>
      <c r="E18" s="2" t="s">
        <v>114</v>
      </c>
      <c r="F18" s="2" t="s">
        <v>68</v>
      </c>
      <c r="G18" s="2" t="s">
        <v>113</v>
      </c>
      <c r="H18" s="2" t="s">
        <v>53</v>
      </c>
      <c r="I18" s="2" t="b">
        <v>0</v>
      </c>
      <c r="J18" s="2" t="s">
        <v>101</v>
      </c>
    </row>
    <row r="22" spans="1:10" ht="16.2" x14ac:dyDescent="0.2">
      <c r="A22" s="3" t="s">
        <v>56</v>
      </c>
    </row>
    <row r="23" spans="1:10" x14ac:dyDescent="0.15">
      <c r="A23" s="5" t="s">
        <v>15</v>
      </c>
      <c r="B23" s="5" t="s">
        <v>69</v>
      </c>
      <c r="C23" s="5" t="s">
        <v>74</v>
      </c>
      <c r="D23" s="5" t="s">
        <v>12</v>
      </c>
      <c r="E23" s="5" t="s">
        <v>17</v>
      </c>
      <c r="F23" s="5" t="s">
        <v>48</v>
      </c>
      <c r="G23" s="5" t="s">
        <v>45</v>
      </c>
      <c r="H23" s="5" t="s">
        <v>76</v>
      </c>
      <c r="I23" s="5" t="s">
        <v>23</v>
      </c>
      <c r="J23" s="5" t="s">
        <v>100</v>
      </c>
    </row>
    <row r="24" spans="1:10" ht="13.2" x14ac:dyDescent="0.15">
      <c r="A24" s="1" t="str">
        <f>HYPERLINK("http://www.ovid.com/site/catalog/books/7914.jsp","Assessing and Measuring Caring in Nursing and Health Science")</f>
        <v>Assessing and Measuring Caring in Nursing and Health Science</v>
      </c>
      <c r="B24" s="2" t="s">
        <v>97</v>
      </c>
      <c r="C24" s="2" t="s">
        <v>95</v>
      </c>
      <c r="D24" s="2" t="s">
        <v>127</v>
      </c>
      <c r="E24" s="2" t="s">
        <v>61</v>
      </c>
      <c r="F24" s="2" t="s">
        <v>68</v>
      </c>
      <c r="G24" s="2" t="s">
        <v>30</v>
      </c>
      <c r="H24" s="2" t="s">
        <v>116</v>
      </c>
      <c r="I24" s="2" t="b">
        <v>0</v>
      </c>
      <c r="J24" s="2" t="s">
        <v>101</v>
      </c>
    </row>
    <row r="25" spans="1:10" ht="13.2" x14ac:dyDescent="0.15">
      <c r="A25" s="1" t="str">
        <f>HYPERLINK("http://www.ovid.com/site/catalog/books/12523.jsp","Core Curriculum for Ambulatory Care Nursing")</f>
        <v>Core Curriculum for Ambulatory Care Nursing</v>
      </c>
      <c r="B25" s="2" t="s">
        <v>82</v>
      </c>
      <c r="C25" s="2" t="s">
        <v>39</v>
      </c>
      <c r="D25" s="2" t="s">
        <v>127</v>
      </c>
      <c r="E25" s="2" t="s">
        <v>72</v>
      </c>
      <c r="F25" s="2" t="s">
        <v>13</v>
      </c>
      <c r="G25" s="2" t="s">
        <v>128</v>
      </c>
      <c r="H25" s="2" t="s">
        <v>116</v>
      </c>
      <c r="I25" s="2" t="b">
        <v>0</v>
      </c>
      <c r="J25" s="2" t="s">
        <v>101</v>
      </c>
    </row>
    <row r="26" spans="1:10" ht="13.2" x14ac:dyDescent="0.15">
      <c r="A26" s="1" t="str">
        <f>HYPERLINK("http://www.ovid.com/site/catalog/books/2540.jsp","DeLisa's Physical Medicine and Rehabilitation: Principles and Practice")</f>
        <v>DeLisa's Physical Medicine and Rehabilitation: Principles and Practice</v>
      </c>
      <c r="B26" s="2" t="s">
        <v>38</v>
      </c>
      <c r="C26" s="2" t="s">
        <v>66</v>
      </c>
      <c r="D26" s="2" t="s">
        <v>127</v>
      </c>
      <c r="E26" s="2" t="s">
        <v>42</v>
      </c>
      <c r="F26" s="2" t="s">
        <v>68</v>
      </c>
      <c r="G26" s="2" t="s">
        <v>35</v>
      </c>
      <c r="H26" s="2" t="s">
        <v>116</v>
      </c>
      <c r="I26" s="2" t="b">
        <v>0</v>
      </c>
      <c r="J26" s="2" t="s">
        <v>101</v>
      </c>
    </row>
    <row r="27" spans="1:10" ht="13.2" x14ac:dyDescent="0.15">
      <c r="A27" s="1" t="str">
        <f>HYPERLINK("http://www.ovid.com/site/catalog/books/3467.jsp","Grabb and Smith's Plastic Surgery")</f>
        <v>Grabb and Smith's Plastic Surgery</v>
      </c>
      <c r="B27" s="2" t="s">
        <v>137</v>
      </c>
      <c r="C27" s="2" t="s">
        <v>66</v>
      </c>
      <c r="D27" s="2" t="s">
        <v>127</v>
      </c>
      <c r="E27" s="2" t="s">
        <v>19</v>
      </c>
      <c r="F27" s="2" t="s">
        <v>68</v>
      </c>
      <c r="G27" s="2" t="s">
        <v>109</v>
      </c>
      <c r="H27" s="2" t="s">
        <v>116</v>
      </c>
      <c r="I27" s="2" t="b">
        <v>0</v>
      </c>
      <c r="J27" s="2" t="s">
        <v>101</v>
      </c>
    </row>
    <row r="28" spans="1:10" ht="13.2" x14ac:dyDescent="0.15">
      <c r="A28" s="1" t="str">
        <f>HYPERLINK("http://www.ovid.com/site/catalog/books/4781.jsp","Handbook of Geriatric Assessment")</f>
        <v>Handbook of Geriatric Assessment</v>
      </c>
      <c r="B28" s="2" t="s">
        <v>138</v>
      </c>
      <c r="C28" s="2" t="s">
        <v>121</v>
      </c>
      <c r="D28" s="2" t="s">
        <v>127</v>
      </c>
      <c r="E28" s="2" t="s">
        <v>86</v>
      </c>
      <c r="F28" s="2" t="s">
        <v>34</v>
      </c>
      <c r="G28" s="2" t="s">
        <v>140</v>
      </c>
      <c r="H28" s="2" t="s">
        <v>116</v>
      </c>
      <c r="I28" s="2" t="b">
        <v>0</v>
      </c>
      <c r="J28" s="2" t="s">
        <v>101</v>
      </c>
    </row>
    <row r="29" spans="1:10" ht="13.2" x14ac:dyDescent="0.15">
      <c r="A29" s="1" t="str">
        <f>HYPERLINK("http://www.ovid.com/site/catalog/books/2538.jsp","Hyatt's Interpretation of Pulmonary Function Tests: A Practical Guide")</f>
        <v>Hyatt's Interpretation of Pulmonary Function Tests: A Practical Guide</v>
      </c>
      <c r="B29" s="2" t="s">
        <v>47</v>
      </c>
      <c r="C29" s="2" t="s">
        <v>66</v>
      </c>
      <c r="D29" s="2" t="s">
        <v>127</v>
      </c>
      <c r="E29" s="2" t="s">
        <v>31</v>
      </c>
      <c r="F29" s="2" t="s">
        <v>68</v>
      </c>
      <c r="G29" s="2" t="s">
        <v>44</v>
      </c>
      <c r="H29" s="2" t="s">
        <v>116</v>
      </c>
      <c r="I29" s="2" t="b">
        <v>0</v>
      </c>
      <c r="J29" s="2" t="s">
        <v>101</v>
      </c>
    </row>
    <row r="30" spans="1:10" ht="13.2" x14ac:dyDescent="0.15">
      <c r="A30" s="1" t="str">
        <f>HYPERLINK("http://www.ovid.com/site/catalog/books/8751.jsp","McLean EMG Guide")</f>
        <v>McLean EMG Guide</v>
      </c>
      <c r="B30" s="2" t="s">
        <v>94</v>
      </c>
      <c r="C30" s="2" t="s">
        <v>95</v>
      </c>
      <c r="D30" s="2" t="s">
        <v>127</v>
      </c>
      <c r="E30" s="2" t="s">
        <v>42</v>
      </c>
      <c r="F30" s="2" t="s">
        <v>68</v>
      </c>
      <c r="G30" s="2" t="s">
        <v>63</v>
      </c>
      <c r="H30" s="2" t="s">
        <v>116</v>
      </c>
      <c r="I30" s="2" t="b">
        <v>1</v>
      </c>
      <c r="J30" s="2" t="s">
        <v>101</v>
      </c>
    </row>
    <row r="31" spans="1:10" ht="13.2" x14ac:dyDescent="0.15">
      <c r="A31" s="1" t="str">
        <f>HYPERLINK("http://www.ovid.com/site/catalog/books/12842.jsp","Nursing2020 Drug Handbook")</f>
        <v>Nursing2020 Drug Handbook</v>
      </c>
      <c r="B31" s="2" t="s">
        <v>58</v>
      </c>
      <c r="C31" s="2" t="s">
        <v>66</v>
      </c>
      <c r="D31" s="2" t="s">
        <v>127</v>
      </c>
      <c r="E31" s="2" t="s">
        <v>51</v>
      </c>
      <c r="F31" s="2" t="s">
        <v>68</v>
      </c>
      <c r="G31" s="2" t="s">
        <v>67</v>
      </c>
      <c r="H31" s="2" t="s">
        <v>116</v>
      </c>
      <c r="I31" s="2" t="b">
        <v>1</v>
      </c>
      <c r="J31" s="2" t="s">
        <v>101</v>
      </c>
    </row>
    <row r="32" spans="1:10" ht="13.2" x14ac:dyDescent="0.15">
      <c r="A32" s="1" t="str">
        <f>HYPERLINK("http://www.ovid.com/site/catalog/books/8044.jsp","Palliative Care Nursing: Quality Care to the End of Life")</f>
        <v>Palliative Care Nursing: Quality Care to the End of Life</v>
      </c>
      <c r="B32" s="2" t="s">
        <v>54</v>
      </c>
      <c r="C32" s="2" t="s">
        <v>95</v>
      </c>
      <c r="D32" s="2" t="s">
        <v>127</v>
      </c>
      <c r="E32" s="2" t="s">
        <v>2</v>
      </c>
      <c r="F32" s="2" t="s">
        <v>34</v>
      </c>
      <c r="G32" s="2" t="s">
        <v>142</v>
      </c>
      <c r="H32" s="2" t="s">
        <v>116</v>
      </c>
      <c r="I32" s="2" t="b">
        <v>1</v>
      </c>
      <c r="J32" s="2" t="s">
        <v>101</v>
      </c>
    </row>
    <row r="33" spans="1:10" ht="13.2" x14ac:dyDescent="0.15">
      <c r="A33" s="1" t="str">
        <f>HYPERLINK("http://www.ovid.com/site/catalog/books/13597.jsp","Practice-Based Scholarly Inquiry and the DNP Project")</f>
        <v>Practice-Based Scholarly Inquiry and the DNP Project</v>
      </c>
      <c r="B33" s="2" t="s">
        <v>22</v>
      </c>
      <c r="C33" s="2" t="s">
        <v>95</v>
      </c>
      <c r="D33" s="2" t="s">
        <v>127</v>
      </c>
      <c r="E33" s="2" t="s">
        <v>40</v>
      </c>
      <c r="F33" s="2" t="s">
        <v>68</v>
      </c>
      <c r="G33" s="2" t="s">
        <v>36</v>
      </c>
      <c r="H33" s="2" t="s">
        <v>116</v>
      </c>
      <c r="I33" s="2" t="b">
        <v>0</v>
      </c>
      <c r="J33" s="2" t="s">
        <v>101</v>
      </c>
    </row>
    <row r="34" spans="1:10" ht="13.2" x14ac:dyDescent="0.15">
      <c r="A34" s="1" t="str">
        <f>HYPERLINK("http://www.ovid.com/site/catalog/books/1772.jsp","Te Linde's Operative Gynecology")</f>
        <v>Te Linde's Operative Gynecology</v>
      </c>
      <c r="B34" s="2" t="s">
        <v>91</v>
      </c>
      <c r="C34" s="2" t="s">
        <v>66</v>
      </c>
      <c r="D34" s="2" t="s">
        <v>127</v>
      </c>
      <c r="E34" s="2" t="s">
        <v>71</v>
      </c>
      <c r="F34" s="2" t="s">
        <v>68</v>
      </c>
      <c r="G34" s="2" t="s">
        <v>52</v>
      </c>
      <c r="H34" s="2" t="s">
        <v>116</v>
      </c>
      <c r="I34" s="2" t="b">
        <v>0</v>
      </c>
      <c r="J34" s="2" t="s">
        <v>101</v>
      </c>
    </row>
    <row r="35" spans="1:10" ht="13.2" x14ac:dyDescent="0.15">
      <c r="A35" s="1" t="str">
        <f>HYPERLINK("http://www.ovid.com/site/catalog/books/13573.jsp","Understanding and Managing Oncologic Emergencies: A Resource for Nurses")</f>
        <v>Understanding and Managing Oncologic Emergencies: A Resource for Nurses</v>
      </c>
      <c r="B35" s="2" t="s">
        <v>16</v>
      </c>
      <c r="C35" s="2" t="s">
        <v>81</v>
      </c>
      <c r="D35" s="2" t="s">
        <v>127</v>
      </c>
      <c r="E35" s="2" t="s">
        <v>9</v>
      </c>
      <c r="F35" s="2" t="s">
        <v>34</v>
      </c>
      <c r="G35" s="2" t="s">
        <v>131</v>
      </c>
      <c r="H35" s="2" t="s">
        <v>116</v>
      </c>
      <c r="I35" s="2" t="b">
        <v>0</v>
      </c>
      <c r="J35" s="2" t="s">
        <v>101</v>
      </c>
    </row>
    <row r="36" spans="1:10" ht="13.2" x14ac:dyDescent="0.15">
      <c r="A36" s="1" t="str">
        <f>HYPERLINK("http://www.ovid.com/site/catalog/books/4848.jsp","Varney's Midwifery")</f>
        <v>Varney's Midwifery</v>
      </c>
      <c r="B36" s="2" t="s">
        <v>132</v>
      </c>
      <c r="C36" s="2" t="s">
        <v>121</v>
      </c>
      <c r="D36" s="2" t="s">
        <v>127</v>
      </c>
      <c r="E36" s="2" t="s">
        <v>126</v>
      </c>
      <c r="F36" s="2" t="s">
        <v>106</v>
      </c>
      <c r="G36" s="2" t="s">
        <v>92</v>
      </c>
      <c r="H36" s="2" t="s">
        <v>116</v>
      </c>
      <c r="I36" s="2" t="b">
        <v>0</v>
      </c>
      <c r="J36" s="2" t="s">
        <v>101</v>
      </c>
    </row>
    <row r="37" spans="1:10" ht="13.2" x14ac:dyDescent="0.15">
      <c r="A37" s="1" t="str">
        <f>HYPERLINK("http://www.ovid.com/site/catalog/books/13243.jsp","Washington Manual Infectious Diseases Subspecialty Consult")</f>
        <v>Washington Manual Infectious Diseases Subspecialty Consult</v>
      </c>
      <c r="B37" s="2" t="s">
        <v>102</v>
      </c>
      <c r="C37" s="2" t="s">
        <v>66</v>
      </c>
      <c r="D37" s="2" t="s">
        <v>127</v>
      </c>
      <c r="E37" s="2" t="s">
        <v>31</v>
      </c>
      <c r="F37" s="2" t="s">
        <v>68</v>
      </c>
      <c r="G37" s="2" t="s">
        <v>83</v>
      </c>
      <c r="H37" s="2" t="s">
        <v>116</v>
      </c>
      <c r="I37" s="2" t="b">
        <v>0</v>
      </c>
      <c r="J37" s="2" t="s">
        <v>101</v>
      </c>
    </row>
    <row r="41" spans="1:10" ht="16.2" x14ac:dyDescent="0.2">
      <c r="A41" s="3" t="s">
        <v>65</v>
      </c>
    </row>
    <row r="42" spans="1:10" x14ac:dyDescent="0.15">
      <c r="A42" s="5" t="s">
        <v>15</v>
      </c>
      <c r="B42" s="5" t="s">
        <v>69</v>
      </c>
      <c r="C42" s="5" t="s">
        <v>74</v>
      </c>
      <c r="D42" s="5" t="s">
        <v>12</v>
      </c>
      <c r="E42" s="5" t="s">
        <v>17</v>
      </c>
      <c r="F42" s="5" t="s">
        <v>119</v>
      </c>
      <c r="G42" s="5" t="s">
        <v>25</v>
      </c>
      <c r="H42" s="5" t="s">
        <v>100</v>
      </c>
    </row>
    <row r="43" spans="1:10" ht="13.2" x14ac:dyDescent="0.15">
      <c r="A43" s="1" t="str">
        <f>HYPERLINK("http://www.ovid.com/site/catalog/journals/14746.jsp","ACR Open Rheumatology")</f>
        <v>ACR Open Rheumatology</v>
      </c>
      <c r="B43" s="2" t="s">
        <v>20</v>
      </c>
      <c r="C43" s="2" t="s">
        <v>27</v>
      </c>
      <c r="D43" s="2" t="s">
        <v>127</v>
      </c>
      <c r="E43" s="2" t="s">
        <v>31</v>
      </c>
      <c r="F43" s="2" t="s">
        <v>107</v>
      </c>
      <c r="G43" s="4" t="s">
        <v>116</v>
      </c>
      <c r="H43" s="2" t="s">
        <v>101</v>
      </c>
    </row>
    <row r="44" spans="1:10" ht="13.2" x14ac:dyDescent="0.15">
      <c r="A44" s="1" t="str">
        <f>HYPERLINK("http://www.ovid.com/site/catalog/journals/14747.jsp","IJU Case Reports")</f>
        <v>IJU Case Reports</v>
      </c>
      <c r="B44" s="2" t="s">
        <v>98</v>
      </c>
      <c r="C44" s="2" t="s">
        <v>27</v>
      </c>
      <c r="D44" s="2" t="s">
        <v>127</v>
      </c>
      <c r="E44" s="2" t="s">
        <v>135</v>
      </c>
      <c r="F44" s="2" t="s">
        <v>139</v>
      </c>
      <c r="G44" s="4" t="s">
        <v>116</v>
      </c>
      <c r="H44" s="2" t="s">
        <v>101</v>
      </c>
    </row>
    <row r="45" spans="1:10" ht="108" x14ac:dyDescent="0.15">
      <c r="A45" s="1" t="str">
        <f>HYPERLINK("http://www.ovid.com/site/catalog/journals/14702.jsp","Journal of Cell Biology")</f>
        <v>Journal of Cell Biology</v>
      </c>
      <c r="B45" s="2" t="s">
        <v>122</v>
      </c>
      <c r="C45" s="2" t="s">
        <v>26</v>
      </c>
      <c r="D45" s="4" t="s">
        <v>8</v>
      </c>
      <c r="E45" s="2" t="s">
        <v>57</v>
      </c>
      <c r="F45" s="2" t="s">
        <v>32</v>
      </c>
      <c r="G45" s="4" t="s">
        <v>115</v>
      </c>
      <c r="H45" s="2" t="s">
        <v>101</v>
      </c>
    </row>
    <row r="46" spans="1:10" ht="108" x14ac:dyDescent="0.15">
      <c r="A46" s="1" t="str">
        <f>HYPERLINK("http://www.ovid.com/site/catalog/journals/14703.jsp","Journal of Experimental Medicine")</f>
        <v>Journal of Experimental Medicine</v>
      </c>
      <c r="B46" s="2" t="s">
        <v>70</v>
      </c>
      <c r="C46" s="2" t="s">
        <v>26</v>
      </c>
      <c r="D46" s="4" t="s">
        <v>8</v>
      </c>
      <c r="E46" s="2" t="s">
        <v>31</v>
      </c>
      <c r="F46" s="2" t="s">
        <v>93</v>
      </c>
      <c r="G46" s="4" t="s">
        <v>120</v>
      </c>
      <c r="H46" s="2" t="s">
        <v>101</v>
      </c>
    </row>
    <row r="47" spans="1:10" ht="108" x14ac:dyDescent="0.15">
      <c r="A47" s="1" t="str">
        <f>HYPERLINK("http://www.ovid.com/site/catalog/journals/14704.jsp","Journal of General Physiology")</f>
        <v>Journal of General Physiology</v>
      </c>
      <c r="B47" s="2" t="s">
        <v>96</v>
      </c>
      <c r="C47" s="2" t="s">
        <v>26</v>
      </c>
      <c r="D47" s="4" t="s">
        <v>8</v>
      </c>
      <c r="E47" s="2" t="s">
        <v>89</v>
      </c>
      <c r="F47" s="2" t="s">
        <v>123</v>
      </c>
      <c r="G47" s="4" t="s">
        <v>75</v>
      </c>
      <c r="H47" s="2" t="s">
        <v>101</v>
      </c>
    </row>
    <row r="48" spans="1:10" ht="24" x14ac:dyDescent="0.15">
      <c r="A48" s="1" t="str">
        <f>HYPERLINK("http://www.ovid.com/site/catalog/journals/14745.jsp","Oral Science International")</f>
        <v>Oral Science International</v>
      </c>
      <c r="B48" s="2" t="s">
        <v>87</v>
      </c>
      <c r="C48" s="2" t="s">
        <v>27</v>
      </c>
      <c r="D48" s="4" t="s">
        <v>8</v>
      </c>
      <c r="E48" s="2" t="s">
        <v>130</v>
      </c>
      <c r="F48" s="2" t="s">
        <v>85</v>
      </c>
      <c r="G48" s="4" t="s">
        <v>116</v>
      </c>
      <c r="H48" s="2" t="s">
        <v>101</v>
      </c>
    </row>
    <row r="49" spans="1:8" ht="13.2" x14ac:dyDescent="0.15">
      <c r="A49" s="1" t="str">
        <f>HYPERLINK("http://www.ovid.com/site/catalog/journals/14757.jsp","Sleep Health")</f>
        <v>Sleep Health</v>
      </c>
      <c r="B49" s="2" t="s">
        <v>24</v>
      </c>
      <c r="C49" s="2" t="s">
        <v>59</v>
      </c>
      <c r="D49" s="2" t="s">
        <v>127</v>
      </c>
      <c r="E49" s="2" t="s">
        <v>31</v>
      </c>
      <c r="F49" s="2" t="s">
        <v>5</v>
      </c>
      <c r="G49" s="4" t="s">
        <v>116</v>
      </c>
      <c r="H49" s="2" t="s">
        <v>101</v>
      </c>
    </row>
    <row r="50" spans="1:8" ht="72" x14ac:dyDescent="0.15">
      <c r="A50" s="1" t="str">
        <f>HYPERLINK("http://www.ovid.com/site/catalog/journals/14748.jsp","The Kaohsiung Journal of Medical Sciences")</f>
        <v>The Kaohsiung Journal of Medical Sciences</v>
      </c>
      <c r="B50" s="2" t="s">
        <v>141</v>
      </c>
      <c r="C50" s="2" t="s">
        <v>27</v>
      </c>
      <c r="D50" s="2" t="s">
        <v>127</v>
      </c>
      <c r="E50" s="2" t="s">
        <v>31</v>
      </c>
      <c r="F50" s="2" t="s">
        <v>129</v>
      </c>
      <c r="G50" s="4" t="s">
        <v>77</v>
      </c>
      <c r="H50" s="2" t="s">
        <v>101</v>
      </c>
    </row>
    <row r="54" spans="1:8" ht="16.2" x14ac:dyDescent="0.2">
      <c r="A54" s="3" t="s">
        <v>110</v>
      </c>
    </row>
    <row r="55" spans="1:8" x14ac:dyDescent="0.15">
      <c r="A55" s="5" t="s">
        <v>15</v>
      </c>
      <c r="B55" s="5" t="s">
        <v>69</v>
      </c>
      <c r="C55" s="5" t="s">
        <v>74</v>
      </c>
      <c r="D55" s="5" t="s">
        <v>12</v>
      </c>
      <c r="E55" s="5" t="s">
        <v>17</v>
      </c>
      <c r="F55" s="5" t="s">
        <v>100</v>
      </c>
    </row>
    <row r="56" spans="1:8" ht="13.2" x14ac:dyDescent="0.15">
      <c r="A56" s="1" t="str">
        <f>HYPERLINK("http://www.ovid.com/site/catalog/collections/12525.jsp","Lippincott's Clinical Choice Collection 2019")</f>
        <v>Lippincott's Clinical Choice Collection 2019</v>
      </c>
      <c r="B56" s="2" t="s">
        <v>146</v>
      </c>
      <c r="C56" s="2" t="s">
        <v>66</v>
      </c>
      <c r="D56" s="2" t="s">
        <v>116</v>
      </c>
      <c r="E56" s="2" t="s">
        <v>73</v>
      </c>
      <c r="F56" s="2" t="s">
        <v>101</v>
      </c>
    </row>
    <row r="57" spans="1:8" ht="13.2" x14ac:dyDescent="0.15">
      <c r="A57" s="1" t="str">
        <f>HYPERLINK("http://www.ovid.com/site/catalog/databases/14555.jsp","LWW Nursing and Health Professions Premier Collection with Ovid Emcare 2019")</f>
        <v>LWW Nursing and Health Professions Premier Collection with Ovid Emcare 2019</v>
      </c>
      <c r="B57" s="2" t="s">
        <v>37</v>
      </c>
      <c r="C57" s="2" t="s">
        <v>117</v>
      </c>
      <c r="D57" s="2" t="s">
        <v>116</v>
      </c>
      <c r="E57" s="2" t="s">
        <v>11</v>
      </c>
      <c r="F57" s="2" t="s">
        <v>101</v>
      </c>
    </row>
    <row r="58" spans="1:8" ht="13.2" x14ac:dyDescent="0.15">
      <c r="A58" s="1" t="str">
        <f>HYPERLINK("http://www.ovid.com/site/catalog/collections/13516.jsp","LWW Sports Medicine and Orthopaedics Journal Collection - 2019")</f>
        <v>LWW Sports Medicine and Orthopaedics Journal Collection - 2019</v>
      </c>
      <c r="B58" s="2" t="s">
        <v>55</v>
      </c>
      <c r="C58" s="2" t="s">
        <v>66</v>
      </c>
      <c r="D58" s="2" t="s">
        <v>116</v>
      </c>
      <c r="E58" s="2" t="s">
        <v>33</v>
      </c>
      <c r="F58" s="2" t="s">
        <v>101</v>
      </c>
    </row>
    <row r="59" spans="1:8" x14ac:dyDescent="0.15">
      <c r="A59" s="2" t="s">
        <v>49</v>
      </c>
      <c r="B59" s="2" t="s">
        <v>108</v>
      </c>
      <c r="C59" s="2" t="s">
        <v>1</v>
      </c>
      <c r="D59" s="2" t="s">
        <v>116</v>
      </c>
      <c r="E59" s="2" t="s">
        <v>50</v>
      </c>
      <c r="F59" s="2" t="s">
        <v>101</v>
      </c>
    </row>
  </sheetData>
  <phoneticPr fontId="4"/>
  <pageMargins left="0.19685039370078741" right="0.19685039370078741" top="0.39370078740157483" bottom="0.39370078740157483" header="0.31496062992125984" footer="0.31496062992125984"/>
  <pageSetup paperSize="9" scale="55" fitToHeight="0" orientation="landscape" r:id="rId1"/>
  <tableParts count="4"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Products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 der Houwen, Pieter</dc:creator>
  <cp:lastModifiedBy>Megumi Takemura</cp:lastModifiedBy>
  <cp:lastPrinted>2019-07-01T02:50:19Z</cp:lastPrinted>
  <dcterms:created xsi:type="dcterms:W3CDTF">2019-06-24T11:30:19Z</dcterms:created>
  <dcterms:modified xsi:type="dcterms:W3CDTF">2019-07-01T04:57:51Z</dcterms:modified>
</cp:coreProperties>
</file>